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man\old stuff\Clients\blinkco\Dec Deliverables\Excel Sheets to be delivered\"/>
    </mc:Choice>
  </mc:AlternateContent>
  <bookViews>
    <workbookView xWindow="0" yWindow="0" windowWidth="23040" windowHeight="8616" activeTab="1"/>
  </bookViews>
  <sheets>
    <sheet name="Yearly Profit &amp; Loss Statement" sheetId="1" r:id="rId1"/>
    <sheet name="Expenses for 2022" sheetId="3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2" i="3" l="1"/>
  <c r="M42" i="3" s="1"/>
  <c r="L12" i="3"/>
  <c r="L42" i="3" s="1"/>
  <c r="K12" i="3"/>
  <c r="J12" i="3"/>
  <c r="I12" i="3"/>
  <c r="H12" i="3"/>
  <c r="H42" i="3" s="1"/>
  <c r="E13" i="1"/>
  <c r="E15" i="1" s="1"/>
  <c r="E14" i="1"/>
  <c r="E16" i="1"/>
  <c r="E17" i="1"/>
  <c r="N42" i="3"/>
  <c r="N43" i="3" s="1"/>
  <c r="G44" i="3"/>
  <c r="F44" i="3"/>
  <c r="E44" i="3"/>
  <c r="D44" i="3"/>
  <c r="C44" i="3"/>
  <c r="B44" i="3"/>
  <c r="K43" i="3"/>
  <c r="G43" i="3"/>
  <c r="F43" i="3"/>
  <c r="E43" i="3"/>
  <c r="D43" i="3"/>
  <c r="C43" i="3"/>
  <c r="B43" i="3"/>
  <c r="E10" i="1"/>
  <c r="E9" i="1"/>
  <c r="E8" i="1"/>
  <c r="K42" i="3"/>
  <c r="K44" i="3" s="1"/>
  <c r="J42" i="3"/>
  <c r="J43" i="3" s="1"/>
  <c r="I42" i="3"/>
  <c r="I43" i="3" s="1"/>
  <c r="N41" i="3"/>
  <c r="M41" i="3"/>
  <c r="L41" i="3"/>
  <c r="K41" i="3"/>
  <c r="J41" i="3"/>
  <c r="I41" i="3"/>
  <c r="H41" i="3"/>
  <c r="G41" i="3"/>
  <c r="F41" i="3"/>
  <c r="E41" i="3"/>
  <c r="D41" i="3"/>
  <c r="C41" i="3"/>
  <c r="B41" i="3"/>
  <c r="N39" i="3"/>
  <c r="M39" i="3"/>
  <c r="L39" i="3"/>
  <c r="K39" i="3"/>
  <c r="J39" i="3"/>
  <c r="I39" i="3"/>
  <c r="H39" i="3"/>
  <c r="C36" i="3"/>
  <c r="D36" i="3"/>
  <c r="D39" i="3" s="1"/>
  <c r="C39" i="3"/>
  <c r="B39" i="3"/>
  <c r="N33" i="3"/>
  <c r="M33" i="3"/>
  <c r="L33" i="3"/>
  <c r="K33" i="3"/>
  <c r="J33" i="3"/>
  <c r="I33" i="3"/>
  <c r="H33" i="3"/>
  <c r="G33" i="3"/>
  <c r="F33" i="3"/>
  <c r="E33" i="3"/>
  <c r="D33" i="3"/>
  <c r="C33" i="3"/>
  <c r="B33" i="3"/>
  <c r="N38" i="3"/>
  <c r="N37" i="3"/>
  <c r="D37" i="3"/>
  <c r="E37" i="3"/>
  <c r="F37" i="3" s="1"/>
  <c r="G37" i="3" s="1"/>
  <c r="D38" i="3"/>
  <c r="E38" i="3"/>
  <c r="F38" i="3"/>
  <c r="G38" i="3" s="1"/>
  <c r="C37" i="3"/>
  <c r="C38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D16" i="3"/>
  <c r="E16" i="3" s="1"/>
  <c r="F16" i="3" s="1"/>
  <c r="G16" i="3" s="1"/>
  <c r="D17" i="3"/>
  <c r="E17" i="3"/>
  <c r="F17" i="3" s="1"/>
  <c r="G17" i="3" s="1"/>
  <c r="D18" i="3"/>
  <c r="E18" i="3" s="1"/>
  <c r="F18" i="3" s="1"/>
  <c r="G18" i="3" s="1"/>
  <c r="D19" i="3"/>
  <c r="E19" i="3"/>
  <c r="F19" i="3" s="1"/>
  <c r="G19" i="3" s="1"/>
  <c r="D20" i="3"/>
  <c r="E20" i="3" s="1"/>
  <c r="F20" i="3" s="1"/>
  <c r="G20" i="3" s="1"/>
  <c r="D21" i="3"/>
  <c r="E21" i="3"/>
  <c r="F21" i="3" s="1"/>
  <c r="G21" i="3" s="1"/>
  <c r="D22" i="3"/>
  <c r="E22" i="3" s="1"/>
  <c r="F22" i="3" s="1"/>
  <c r="G22" i="3" s="1"/>
  <c r="D23" i="3"/>
  <c r="E23" i="3"/>
  <c r="F23" i="3" s="1"/>
  <c r="G23" i="3" s="1"/>
  <c r="D24" i="3"/>
  <c r="E24" i="3" s="1"/>
  <c r="F24" i="3" s="1"/>
  <c r="G24" i="3" s="1"/>
  <c r="D25" i="3"/>
  <c r="E25" i="3"/>
  <c r="F25" i="3" s="1"/>
  <c r="G25" i="3" s="1"/>
  <c r="D26" i="3"/>
  <c r="E26" i="3" s="1"/>
  <c r="F26" i="3" s="1"/>
  <c r="G26" i="3" s="1"/>
  <c r="D27" i="3"/>
  <c r="E27" i="3"/>
  <c r="F27" i="3" s="1"/>
  <c r="G27" i="3" s="1"/>
  <c r="D28" i="3"/>
  <c r="E28" i="3" s="1"/>
  <c r="F28" i="3" s="1"/>
  <c r="G28" i="3" s="1"/>
  <c r="D29" i="3"/>
  <c r="E29" i="3"/>
  <c r="F29" i="3" s="1"/>
  <c r="G29" i="3" s="1"/>
  <c r="D30" i="3"/>
  <c r="E30" i="3" s="1"/>
  <c r="F30" i="3" s="1"/>
  <c r="G30" i="3" s="1"/>
  <c r="D31" i="3"/>
  <c r="E31" i="3"/>
  <c r="F31" i="3" s="1"/>
  <c r="G31" i="3" s="1"/>
  <c r="D32" i="3"/>
  <c r="E32" i="3" s="1"/>
  <c r="F32" i="3" s="1"/>
  <c r="G32" i="3" s="1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N11" i="3"/>
  <c r="N9" i="3"/>
  <c r="N8" i="3"/>
  <c r="N7" i="3"/>
  <c r="G10" i="3"/>
  <c r="G12" i="3" s="1"/>
  <c r="G42" i="3" s="1"/>
  <c r="F10" i="3"/>
  <c r="F12" i="3" s="1"/>
  <c r="F42" i="3" s="1"/>
  <c r="E10" i="3"/>
  <c r="E12" i="3" s="1"/>
  <c r="E42" i="3" s="1"/>
  <c r="D10" i="3"/>
  <c r="D12" i="3" s="1"/>
  <c r="D42" i="3" s="1"/>
  <c r="C10" i="3"/>
  <c r="B10" i="3"/>
  <c r="B12" i="3" s="1"/>
  <c r="B42" i="3" s="1"/>
  <c r="M44" i="3" l="1"/>
  <c r="M43" i="3"/>
  <c r="L43" i="3"/>
  <c r="L44" i="3" s="1"/>
  <c r="I44" i="3"/>
  <c r="J44" i="3"/>
  <c r="H43" i="3"/>
  <c r="H44" i="3" s="1"/>
  <c r="N44" i="3"/>
  <c r="E36" i="3"/>
  <c r="N10" i="3"/>
  <c r="C12" i="3"/>
  <c r="N12" i="3" l="1"/>
  <c r="C42" i="3"/>
  <c r="F36" i="3"/>
  <c r="E39" i="3"/>
  <c r="G36" i="3" l="1"/>
  <c r="F39" i="3"/>
  <c r="G39" i="3" l="1"/>
  <c r="N36" i="3"/>
</calcChain>
</file>

<file path=xl/sharedStrings.xml><?xml version="1.0" encoding="utf-8"?>
<sst xmlns="http://schemas.openxmlformats.org/spreadsheetml/2006/main" count="76" uniqueCount="57">
  <si>
    <t>Profit &amp; Loss Statement for Restaurants</t>
  </si>
  <si>
    <t>Profit &amp; Loss Statement</t>
  </si>
  <si>
    <t>(Year Total)</t>
  </si>
  <si>
    <t>Total Sales Revenue</t>
  </si>
  <si>
    <t>Total Cost of Sales</t>
  </si>
  <si>
    <t>Gross Profit</t>
  </si>
  <si>
    <t>Total Income</t>
  </si>
  <si>
    <t>Total Non Recurring Expenses</t>
  </si>
  <si>
    <t>Total Expenses</t>
  </si>
  <si>
    <t>Total Taxes</t>
  </si>
  <si>
    <t>Net Income</t>
  </si>
  <si>
    <t>Dashboards by Blink - Quick Commerce Enablement Platform</t>
  </si>
  <si>
    <t>Month</t>
  </si>
  <si>
    <t>Jan</t>
  </si>
  <si>
    <t>Feb</t>
  </si>
  <si>
    <t>Mar</t>
  </si>
  <si>
    <t>Apr</t>
  </si>
  <si>
    <t>June</t>
  </si>
  <si>
    <t>July</t>
  </si>
  <si>
    <t>Aug</t>
  </si>
  <si>
    <t>Sep</t>
  </si>
  <si>
    <t>Oct</t>
  </si>
  <si>
    <t>Nov</t>
  </si>
  <si>
    <t>Dec</t>
  </si>
  <si>
    <t>May</t>
  </si>
  <si>
    <t>Direct Marketing</t>
  </si>
  <si>
    <t>Advertising</t>
  </si>
  <si>
    <t>Rent</t>
  </si>
  <si>
    <t>Telephone</t>
  </si>
  <si>
    <t>Utilities</t>
  </si>
  <si>
    <t>Insurance</t>
  </si>
  <si>
    <t>Technology Licenses</t>
  </si>
  <si>
    <t>Website Expenses</t>
  </si>
  <si>
    <t>Meals and Entertainment</t>
  </si>
  <si>
    <t>Repairs and Maintainencance</t>
  </si>
  <si>
    <t>Travel</t>
  </si>
  <si>
    <t>Other</t>
  </si>
  <si>
    <t>Salaries &amp; Wages</t>
  </si>
  <si>
    <t>Depreciation</t>
  </si>
  <si>
    <t>Kitchen Supplies</t>
  </si>
  <si>
    <t>Food</t>
  </si>
  <si>
    <t xml:space="preserve">Maintainance </t>
  </si>
  <si>
    <t>Year to Date</t>
  </si>
  <si>
    <t>Revenue</t>
  </si>
  <si>
    <t>Sales</t>
  </si>
  <si>
    <t>Sales Discounts</t>
  </si>
  <si>
    <t>Sales Returns</t>
  </si>
  <si>
    <t>Net Sales</t>
  </si>
  <si>
    <t>Operating Expenses</t>
  </si>
  <si>
    <t>Non-Recurring Expenses</t>
  </si>
  <si>
    <t>Soft &amp; Hardware Equipment</t>
  </si>
  <si>
    <t>Gifts &amp; Rewards Given</t>
  </si>
  <si>
    <t>Cost of Sales</t>
  </si>
  <si>
    <t>Total Recurring Expenses</t>
  </si>
  <si>
    <t>Total Non-Recurring Expenses</t>
  </si>
  <si>
    <t>Income from Operations</t>
  </si>
  <si>
    <t>Tax Expense (17%)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</si>
</sst>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&quot;$&quot;#,##0_);[Red]\(&quot;$&quot;#,##0\)"/>
    <numFmt numFmtId="8" formatCode="&quot;$&quot;#,##0.00_);[Red]\(&quot;$&quot;#,##0.00\)"/>
  </numFmts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rgb="FF00B0F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2" borderId="0" xfId="0" applyFill="1"/>
    <xf numFmtId="0" fontId="4" fillId="3" borderId="0" xfId="0" applyFont="1" applyFill="1" applyAlignment="1">
      <alignment horizontal="left" vertical="top"/>
    </xf>
    <xf numFmtId="0" fontId="5" fillId="4" borderId="0" xfId="0" applyFont="1" applyFill="1" applyAlignment="1">
      <alignment horizontal="left" vertical="top" wrapText="1"/>
    </xf>
    <xf numFmtId="0" fontId="3" fillId="2" borderId="0" xfId="0" applyFont="1" applyFill="1"/>
    <xf numFmtId="0" fontId="3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right" wrapText="1"/>
    </xf>
    <xf numFmtId="0" fontId="3" fillId="2" borderId="0" xfId="0" applyFont="1" applyFill="1" applyAlignment="1">
      <alignment horizontal="left" wrapText="1"/>
    </xf>
    <xf numFmtId="0" fontId="1" fillId="2" borderId="0" xfId="0" applyFont="1" applyFill="1" applyAlignment="1">
      <alignment horizontal="right" vertical="top" wrapText="1"/>
    </xf>
    <xf numFmtId="0" fontId="1" fillId="2" borderId="0" xfId="0" applyFont="1" applyFill="1" applyAlignment="1">
      <alignment horizontal="right" vertical="center" wrapText="1"/>
    </xf>
    <xf numFmtId="0" fontId="3" fillId="0" borderId="0" xfId="0" applyFont="1" applyFill="1"/>
    <xf numFmtId="0" fontId="0" fillId="0" borderId="0" xfId="0" applyFill="1"/>
    <xf numFmtId="0" fontId="6" fillId="4" borderId="0" xfId="0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 wrapText="1"/>
    </xf>
    <xf numFmtId="0" fontId="0" fillId="0" borderId="0" xfId="0" applyFill="1" applyAlignment="1"/>
    <xf numFmtId="0" fontId="2" fillId="0" borderId="0" xfId="0" applyFont="1" applyFill="1"/>
    <xf numFmtId="0" fontId="2" fillId="0" borderId="0" xfId="0" applyFont="1" applyFill="1" applyAlignment="1"/>
    <xf numFmtId="6" fontId="0" fillId="0" borderId="0" xfId="0" applyNumberFormat="1" applyFill="1"/>
    <xf numFmtId="6" fontId="0" fillId="0" borderId="0" xfId="0" applyNumberFormat="1" applyFill="1" applyAlignment="1"/>
    <xf numFmtId="8" fontId="0" fillId="0" borderId="0" xfId="0" applyNumberFormat="1" applyFill="1" applyAlignment="1"/>
    <xf numFmtId="0" fontId="7" fillId="0" borderId="0" xfId="0" applyFont="1" applyFill="1" applyAlignment="1"/>
    <xf numFmtId="6" fontId="3" fillId="2" borderId="0" xfId="0" applyNumberFormat="1" applyFont="1" applyFill="1"/>
    <xf numFmtId="8" fontId="3" fillId="2" borderId="0" xfId="0" applyNumberFormat="1" applyFont="1" applyFill="1"/>
    <xf numFmtId="0" fontId="8" fillId="0" borderId="0" xfId="0" applyFont="1" applyFill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Year Total Expenses and Year Total Income Chart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>
                  <a:shade val="76000"/>
                </a:schemeClr>
              </a:solidFill>
            </a:ln>
            <a:effectLst>
              <a:glow rad="139700">
                <a:schemeClr val="accent1">
                  <a:shade val="76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'Expenses for 2022'!$B$12:$M$12</c:f>
              <c:numCache>
                <c:formatCode>"$"#,##0_);[Red]\("$"#,##0\)</c:formatCode>
                <c:ptCount val="12"/>
                <c:pt idx="0">
                  <c:v>30000</c:v>
                </c:pt>
                <c:pt idx="1">
                  <c:v>28303</c:v>
                </c:pt>
                <c:pt idx="2">
                  <c:v>40652</c:v>
                </c:pt>
                <c:pt idx="3">
                  <c:v>57363</c:v>
                </c:pt>
                <c:pt idx="4">
                  <c:v>61620</c:v>
                </c:pt>
                <c:pt idx="5">
                  <c:v>65000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7-47E1-A66C-E88345CD8541}"/>
            </c:ext>
          </c:extLst>
        </c:ser>
        <c:ser>
          <c:idx val="1"/>
          <c:order val="1"/>
          <c:spPr>
            <a:ln w="22225" cap="rnd">
              <a:solidFill>
                <a:schemeClr val="accent1">
                  <a:tint val="77000"/>
                </a:schemeClr>
              </a:solidFill>
            </a:ln>
            <a:effectLst>
              <a:glow rad="139700">
                <a:schemeClr val="accent1">
                  <a:tint val="77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'Expenses for 2022'!$B$41:$M$41</c:f>
              <c:numCache>
                <c:formatCode>"$"#,##0_);[Red]\("$"#,##0\)</c:formatCode>
                <c:ptCount val="12"/>
                <c:pt idx="0">
                  <c:v>9250</c:v>
                </c:pt>
                <c:pt idx="1">
                  <c:v>10624</c:v>
                </c:pt>
                <c:pt idx="2">
                  <c:v>12202.48</c:v>
                </c:pt>
                <c:pt idx="3">
                  <c:v>14015.917599999995</c:v>
                </c:pt>
                <c:pt idx="4">
                  <c:v>16099.338711999999</c:v>
                </c:pt>
                <c:pt idx="5">
                  <c:v>18492.997007439997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97-47E1-A66C-E88345CD8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6937024"/>
        <c:axId val="1666935360"/>
      </c:lineChart>
      <c:catAx>
        <c:axId val="166693702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6935360"/>
        <c:crosses val="autoZero"/>
        <c:auto val="1"/>
        <c:lblAlgn val="ctr"/>
        <c:lblOffset val="100"/>
        <c:noMultiLvlLbl val="0"/>
      </c:catAx>
      <c:valAx>
        <c:axId val="166693536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693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7030A0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44310</xdr:colOff>
      <xdr:row>1</xdr:row>
      <xdr:rowOff>152400</xdr:rowOff>
    </xdr:from>
    <xdr:to>
      <xdr:col>21</xdr:col>
      <xdr:colOff>30480</xdr:colOff>
      <xdr:row>4</xdr:row>
      <xdr:rowOff>22860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510" y="335280"/>
          <a:ext cx="2424570" cy="601980"/>
        </a:xfrm>
        <a:prstGeom prst="rect">
          <a:avLst/>
        </a:prstGeom>
      </xdr:spPr>
    </xdr:pic>
    <xdr:clientData/>
  </xdr:twoCellAnchor>
  <xdr:twoCellAnchor>
    <xdr:from>
      <xdr:col>6</xdr:col>
      <xdr:colOff>7620</xdr:colOff>
      <xdr:row>5</xdr:row>
      <xdr:rowOff>156210</xdr:rowOff>
    </xdr:from>
    <xdr:to>
      <xdr:col>21</xdr:col>
      <xdr:colOff>7620</xdr:colOff>
      <xdr:row>19</xdr:row>
      <xdr:rowOff>15240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242430</xdr:colOff>
      <xdr:row>1</xdr:row>
      <xdr:rowOff>152400</xdr:rowOff>
    </xdr:from>
    <xdr:to>
      <xdr:col>14</xdr:col>
      <xdr:colOff>45720</xdr:colOff>
      <xdr:row>4</xdr:row>
      <xdr:rowOff>22860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7210" y="335280"/>
          <a:ext cx="2424570" cy="6019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"/>
  <sheetViews>
    <sheetView showGridLines="0" workbookViewId="0">
      <selection activeCell="M20" sqref="M20"/>
    </sheetView>
  </sheetViews>
  <sheetFormatPr defaultRowHeight="14.4" x14ac:dyDescent="0.3"/>
  <cols>
    <col min="5" max="5" width="11.5546875" bestFit="1" customWidth="1"/>
  </cols>
  <sheetData>
    <row r="1" spans="1:21" ht="14.4" customHeight="1" x14ac:dyDescent="0.3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ht="14.4" customHeight="1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 ht="28.8" customHeight="1" x14ac:dyDescent="0.3">
      <c r="A3" s="3" t="s">
        <v>11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1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6" spans="1:21" x14ac:dyDescent="0.3">
      <c r="A6" s="12" t="s">
        <v>1</v>
      </c>
      <c r="B6" s="12"/>
      <c r="C6" s="12"/>
      <c r="D6" s="12"/>
      <c r="E6" s="12"/>
    </row>
    <row r="7" spans="1:21" ht="14.4" customHeight="1" x14ac:dyDescent="0.3">
      <c r="A7" s="13" t="s">
        <v>2</v>
      </c>
      <c r="B7" s="13"/>
      <c r="C7" s="13"/>
      <c r="D7" s="13"/>
      <c r="E7" s="13"/>
    </row>
    <row r="8" spans="1:21" x14ac:dyDescent="0.3">
      <c r="A8" s="5" t="s">
        <v>3</v>
      </c>
      <c r="B8" s="5"/>
      <c r="C8" s="5"/>
      <c r="D8" s="1"/>
      <c r="E8" s="21">
        <f>'Expenses for 2022'!N10</f>
        <v>368900</v>
      </c>
    </row>
    <row r="9" spans="1:21" x14ac:dyDescent="0.3">
      <c r="A9" s="5" t="s">
        <v>4</v>
      </c>
      <c r="B9" s="5"/>
      <c r="C9" s="5"/>
      <c r="D9" s="1"/>
      <c r="E9" s="21">
        <f>'Expenses for 2022'!N11</f>
        <v>85962</v>
      </c>
    </row>
    <row r="10" spans="1:21" x14ac:dyDescent="0.3">
      <c r="A10" s="6" t="s">
        <v>6</v>
      </c>
      <c r="B10" s="6"/>
      <c r="C10" s="6"/>
      <c r="D10" s="1"/>
      <c r="E10" s="21">
        <f>'Expenses for 2022'!N12</f>
        <v>282938</v>
      </c>
    </row>
    <row r="11" spans="1:21" x14ac:dyDescent="0.3">
      <c r="A11" s="6"/>
      <c r="B11" s="6"/>
      <c r="C11" s="6"/>
      <c r="D11" s="1"/>
      <c r="E11" s="4"/>
    </row>
    <row r="12" spans="1:21" x14ac:dyDescent="0.3">
      <c r="A12" s="6"/>
      <c r="B12" s="6"/>
      <c r="C12" s="6"/>
      <c r="D12" s="1"/>
      <c r="E12" s="4"/>
    </row>
    <row r="13" spans="1:21" ht="14.4" customHeight="1" x14ac:dyDescent="0.3">
      <c r="A13" s="7" t="s">
        <v>53</v>
      </c>
      <c r="B13" s="7"/>
      <c r="C13" s="7"/>
      <c r="D13" s="1"/>
      <c r="E13" s="21">
        <f>'Expenses for 2022'!N33</f>
        <v>77032.898249999998</v>
      </c>
    </row>
    <row r="14" spans="1:21" ht="14.4" customHeight="1" x14ac:dyDescent="0.3">
      <c r="A14" s="7" t="s">
        <v>7</v>
      </c>
      <c r="B14" s="7"/>
      <c r="C14" s="7"/>
      <c r="D14" s="1"/>
      <c r="E14" s="21">
        <f>'Expenses for 2022'!N39</f>
        <v>3651.835069440001</v>
      </c>
    </row>
    <row r="15" spans="1:21" ht="14.4" customHeight="1" x14ac:dyDescent="0.3">
      <c r="A15" s="8" t="s">
        <v>8</v>
      </c>
      <c r="B15" s="8"/>
      <c r="C15" s="8"/>
      <c r="D15" s="1"/>
      <c r="E15" s="21">
        <f>SUM(E13:E14)</f>
        <v>80684.733319439998</v>
      </c>
    </row>
    <row r="16" spans="1:21" ht="14.4" customHeight="1" x14ac:dyDescent="0.3">
      <c r="A16" s="9" t="s">
        <v>9</v>
      </c>
      <c r="B16" s="9"/>
      <c r="C16" s="9"/>
      <c r="D16" s="1"/>
      <c r="E16" s="22">
        <f>'Expenses for 2022'!N43</f>
        <v>34383.0553356952</v>
      </c>
    </row>
    <row r="17" spans="1:5" x14ac:dyDescent="0.3">
      <c r="A17" s="6" t="s">
        <v>10</v>
      </c>
      <c r="B17" s="6"/>
      <c r="C17" s="6"/>
      <c r="D17" s="1"/>
      <c r="E17" s="22">
        <f>'Expenses for 2022'!N44</f>
        <v>167870.2113448648</v>
      </c>
    </row>
    <row r="18" spans="1:5" x14ac:dyDescent="0.3">
      <c r="A18" s="6"/>
      <c r="B18" s="6"/>
      <c r="C18" s="6"/>
      <c r="D18" s="1"/>
      <c r="E18" s="1"/>
    </row>
    <row r="19" spans="1:5" x14ac:dyDescent="0.3">
      <c r="A19" s="6"/>
      <c r="B19" s="6"/>
      <c r="C19" s="6"/>
      <c r="D19" s="1"/>
      <c r="E19" s="1"/>
    </row>
    <row r="20" spans="1:5" x14ac:dyDescent="0.3">
      <c r="A20" s="10"/>
      <c r="B20" s="10"/>
      <c r="C20" s="10"/>
      <c r="D20" s="11"/>
      <c r="E20" s="11"/>
    </row>
  </sheetData>
  <mergeCells count="16">
    <mergeCell ref="A19:C19"/>
    <mergeCell ref="A13:C13"/>
    <mergeCell ref="A14:C14"/>
    <mergeCell ref="A15:C15"/>
    <mergeCell ref="A16:C16"/>
    <mergeCell ref="A17:C17"/>
    <mergeCell ref="A18:C18"/>
    <mergeCell ref="A7:E7"/>
    <mergeCell ref="A8:C8"/>
    <mergeCell ref="A9:C9"/>
    <mergeCell ref="A10:C10"/>
    <mergeCell ref="A11:C11"/>
    <mergeCell ref="A12:C12"/>
    <mergeCell ref="A1:U2"/>
    <mergeCell ref="A3:U4"/>
    <mergeCell ref="A6:E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4"/>
  <sheetViews>
    <sheetView showGridLines="0" tabSelected="1" workbookViewId="0">
      <selection activeCell="G13" sqref="G13"/>
    </sheetView>
  </sheetViews>
  <sheetFormatPr defaultRowHeight="14.4" x14ac:dyDescent="0.3"/>
  <cols>
    <col min="1" max="1" width="25.21875" style="14" bestFit="1" customWidth="1"/>
    <col min="2" max="3" width="9.5546875" style="14" bestFit="1" customWidth="1"/>
    <col min="4" max="7" width="10.5546875" style="14" bestFit="1" customWidth="1"/>
    <col min="8" max="13" width="8.88671875" style="14"/>
    <col min="14" max="14" width="11.5546875" style="14" bestFit="1" customWidth="1"/>
    <col min="15" max="16383" width="8.88671875" style="14"/>
  </cols>
  <sheetData>
    <row r="1" spans="1:16383" ht="14.4" customHeight="1" x14ac:dyDescent="0.3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3"/>
      <c r="P1" s="23"/>
      <c r="Q1" s="23"/>
      <c r="R1" s="23"/>
      <c r="S1" s="23"/>
      <c r="T1" s="23"/>
      <c r="U1" s="23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</row>
    <row r="2" spans="1:16383" ht="14.4" customHeight="1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3"/>
      <c r="P2" s="23"/>
      <c r="Q2" s="23"/>
      <c r="R2" s="23"/>
      <c r="S2" s="23"/>
      <c r="T2" s="23"/>
      <c r="U2" s="23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</row>
    <row r="3" spans="1:16383" ht="28.8" customHeight="1" x14ac:dyDescent="0.3">
      <c r="A3" s="3" t="s">
        <v>11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</row>
    <row r="4" spans="1:16383" s="11" customFormat="1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16383" s="11" customFormat="1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4"/>
      <c r="XEH5" s="14"/>
      <c r="XEI5" s="14"/>
      <c r="XEJ5" s="14"/>
      <c r="XEK5" s="14"/>
      <c r="XEL5" s="14"/>
      <c r="XEM5" s="14"/>
      <c r="XEN5" s="14"/>
      <c r="XEO5" s="14"/>
      <c r="XEP5" s="14"/>
      <c r="XEQ5" s="14"/>
      <c r="XER5" s="14"/>
      <c r="XES5" s="14"/>
      <c r="XET5" s="14"/>
      <c r="XEU5" s="14"/>
      <c r="XEV5" s="14"/>
      <c r="XEW5" s="14"/>
      <c r="XEX5" s="14"/>
      <c r="XEY5" s="14"/>
      <c r="XEZ5" s="14"/>
      <c r="XFA5" s="14"/>
      <c r="XFB5" s="14"/>
      <c r="XFC5" s="14"/>
    </row>
    <row r="6" spans="1:16383" s="11" customFormat="1" x14ac:dyDescent="0.3">
      <c r="A6" s="15" t="s">
        <v>43</v>
      </c>
      <c r="B6" s="14" t="s">
        <v>13</v>
      </c>
      <c r="C6" s="14" t="s">
        <v>14</v>
      </c>
      <c r="D6" s="14" t="s">
        <v>15</v>
      </c>
      <c r="E6" s="14" t="s">
        <v>16</v>
      </c>
      <c r="F6" s="14" t="s">
        <v>24</v>
      </c>
      <c r="G6" s="14" t="s">
        <v>17</v>
      </c>
      <c r="H6" s="14" t="s">
        <v>18</v>
      </c>
      <c r="I6" s="14" t="s">
        <v>19</v>
      </c>
      <c r="J6" s="14" t="s">
        <v>20</v>
      </c>
      <c r="K6" s="14" t="s">
        <v>21</v>
      </c>
      <c r="L6" s="14" t="s">
        <v>22</v>
      </c>
      <c r="M6" s="14" t="s">
        <v>23</v>
      </c>
      <c r="N6" s="14" t="s">
        <v>42</v>
      </c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4"/>
      <c r="XEH6" s="14"/>
      <c r="XEI6" s="14"/>
      <c r="XEJ6" s="14"/>
      <c r="XEK6" s="14"/>
      <c r="XEL6" s="14"/>
      <c r="XEM6" s="14"/>
      <c r="XEN6" s="14"/>
      <c r="XEO6" s="14"/>
      <c r="XEP6" s="14"/>
      <c r="XEQ6" s="14"/>
      <c r="XER6" s="14"/>
      <c r="XES6" s="14"/>
      <c r="XET6" s="14"/>
      <c r="XEU6" s="14"/>
      <c r="XEV6" s="14"/>
      <c r="XEW6" s="14"/>
      <c r="XEX6" s="14"/>
      <c r="XEY6" s="14"/>
      <c r="XEZ6" s="14"/>
      <c r="XFA6" s="14"/>
      <c r="XFB6" s="14"/>
      <c r="XFC6" s="14"/>
    </row>
    <row r="7" spans="1:16383" s="11" customFormat="1" x14ac:dyDescent="0.3">
      <c r="A7" s="11" t="s">
        <v>44</v>
      </c>
      <c r="B7" s="17">
        <v>40000</v>
      </c>
      <c r="C7" s="17">
        <v>45003</v>
      </c>
      <c r="D7" s="17">
        <v>58302</v>
      </c>
      <c r="E7" s="17">
        <v>76202</v>
      </c>
      <c r="F7" s="17">
        <v>81720</v>
      </c>
      <c r="G7" s="17">
        <v>92032</v>
      </c>
      <c r="N7" s="17">
        <f>SUM(B7:G7)</f>
        <v>393259</v>
      </c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  <c r="XCL7" s="14"/>
      <c r="XCM7" s="14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14"/>
      <c r="XCZ7" s="14"/>
      <c r="XDA7" s="14"/>
      <c r="XDB7" s="14"/>
      <c r="XDC7" s="14"/>
      <c r="XDD7" s="14"/>
      <c r="XDE7" s="14"/>
      <c r="XDF7" s="14"/>
      <c r="XDG7" s="14"/>
      <c r="XDH7" s="14"/>
      <c r="XDI7" s="14"/>
      <c r="XDJ7" s="14"/>
      <c r="XDK7" s="14"/>
      <c r="XDL7" s="14"/>
      <c r="XDM7" s="14"/>
      <c r="XDN7" s="14"/>
      <c r="XDO7" s="14"/>
      <c r="XDP7" s="14"/>
      <c r="XDQ7" s="14"/>
      <c r="XDR7" s="14"/>
      <c r="XDS7" s="14"/>
      <c r="XDT7" s="14"/>
      <c r="XDU7" s="14"/>
      <c r="XDV7" s="14"/>
      <c r="XDW7" s="14"/>
      <c r="XDX7" s="14"/>
      <c r="XDY7" s="14"/>
      <c r="XDZ7" s="14"/>
      <c r="XEA7" s="14"/>
      <c r="XEB7" s="14"/>
      <c r="XEC7" s="14"/>
      <c r="XED7" s="14"/>
      <c r="XEE7" s="14"/>
      <c r="XEF7" s="14"/>
      <c r="XEG7" s="14"/>
      <c r="XEH7" s="14"/>
      <c r="XEI7" s="14"/>
      <c r="XEJ7" s="14"/>
      <c r="XEK7" s="14"/>
      <c r="XEL7" s="14"/>
      <c r="XEM7" s="14"/>
      <c r="XEN7" s="14"/>
      <c r="XEO7" s="14"/>
      <c r="XEP7" s="14"/>
      <c r="XEQ7" s="14"/>
      <c r="XER7" s="14"/>
      <c r="XES7" s="14"/>
      <c r="XET7" s="14"/>
      <c r="XEU7" s="14"/>
      <c r="XEV7" s="14"/>
      <c r="XEW7" s="14"/>
      <c r="XEX7" s="14"/>
      <c r="XEY7" s="14"/>
      <c r="XEZ7" s="14"/>
      <c r="XFA7" s="14"/>
      <c r="XFB7" s="14"/>
      <c r="XFC7" s="14"/>
    </row>
    <row r="8" spans="1:16383" s="11" customFormat="1" x14ac:dyDescent="0.3">
      <c r="A8" s="11" t="s">
        <v>46</v>
      </c>
      <c r="B8" s="11">
        <v>0</v>
      </c>
      <c r="C8" s="17">
        <v>-200</v>
      </c>
      <c r="D8" s="11">
        <v>0</v>
      </c>
      <c r="E8" s="11">
        <v>0</v>
      </c>
      <c r="F8" s="11">
        <v>0</v>
      </c>
      <c r="G8" s="17">
        <v>-700</v>
      </c>
      <c r="N8" s="17">
        <f t="shared" ref="N8:N12" si="0">SUM(B8:G8)</f>
        <v>-900</v>
      </c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14"/>
      <c r="XEF8" s="14"/>
      <c r="XEG8" s="14"/>
      <c r="XEH8" s="14"/>
      <c r="XEI8" s="14"/>
      <c r="XEJ8" s="14"/>
      <c r="XEK8" s="14"/>
      <c r="XEL8" s="14"/>
      <c r="XEM8" s="14"/>
      <c r="XEN8" s="14"/>
      <c r="XEO8" s="14"/>
      <c r="XEP8" s="14"/>
      <c r="XEQ8" s="14"/>
      <c r="XER8" s="14"/>
      <c r="XES8" s="14"/>
      <c r="XET8" s="14"/>
      <c r="XEU8" s="14"/>
      <c r="XEV8" s="14"/>
      <c r="XEW8" s="14"/>
      <c r="XEX8" s="14"/>
      <c r="XEY8" s="14"/>
      <c r="XEZ8" s="14"/>
      <c r="XFA8" s="14"/>
      <c r="XFB8" s="14"/>
      <c r="XFC8" s="14"/>
    </row>
    <row r="9" spans="1:16383" s="11" customFormat="1" x14ac:dyDescent="0.3">
      <c r="A9" s="11" t="s">
        <v>45</v>
      </c>
      <c r="B9" s="17">
        <v>2000</v>
      </c>
      <c r="C9" s="17">
        <v>-4000</v>
      </c>
      <c r="D9" s="17">
        <v>-3750</v>
      </c>
      <c r="E9" s="17">
        <v>-4759</v>
      </c>
      <c r="F9" s="17">
        <v>-5320</v>
      </c>
      <c r="G9" s="17">
        <v>-7630</v>
      </c>
      <c r="N9" s="17">
        <f t="shared" si="0"/>
        <v>-23459</v>
      </c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  <c r="XDO9" s="14"/>
      <c r="XDP9" s="14"/>
      <c r="XDQ9" s="14"/>
      <c r="XDR9" s="14"/>
      <c r="XDS9" s="14"/>
      <c r="XDT9" s="14"/>
      <c r="XDU9" s="14"/>
      <c r="XDV9" s="14"/>
      <c r="XDW9" s="14"/>
      <c r="XDX9" s="14"/>
      <c r="XDY9" s="14"/>
      <c r="XDZ9" s="14"/>
      <c r="XEA9" s="14"/>
      <c r="XEB9" s="14"/>
      <c r="XEC9" s="14"/>
      <c r="XED9" s="14"/>
      <c r="XEE9" s="14"/>
      <c r="XEF9" s="14"/>
      <c r="XEG9" s="14"/>
      <c r="XEH9" s="14"/>
      <c r="XEI9" s="14"/>
      <c r="XEJ9" s="14"/>
      <c r="XEK9" s="14"/>
      <c r="XEL9" s="14"/>
      <c r="XEM9" s="14"/>
      <c r="XEN9" s="14"/>
      <c r="XEO9" s="14"/>
      <c r="XEP9" s="14"/>
      <c r="XEQ9" s="14"/>
      <c r="XER9" s="14"/>
      <c r="XES9" s="14"/>
      <c r="XET9" s="14"/>
      <c r="XEU9" s="14"/>
      <c r="XEV9" s="14"/>
      <c r="XEW9" s="14"/>
      <c r="XEX9" s="14"/>
      <c r="XEY9" s="14"/>
      <c r="XEZ9" s="14"/>
      <c r="XFA9" s="14"/>
      <c r="XFB9" s="14"/>
      <c r="XFC9" s="14"/>
    </row>
    <row r="10" spans="1:16383" s="11" customFormat="1" x14ac:dyDescent="0.3">
      <c r="A10" s="11" t="s">
        <v>47</v>
      </c>
      <c r="B10" s="17">
        <f>SUM(B7:B9)</f>
        <v>42000</v>
      </c>
      <c r="C10" s="17">
        <f t="shared" ref="C10:G10" si="1">SUM(C7:C9)</f>
        <v>40803</v>
      </c>
      <c r="D10" s="17">
        <f t="shared" si="1"/>
        <v>54552</v>
      </c>
      <c r="E10" s="17">
        <f t="shared" si="1"/>
        <v>71443</v>
      </c>
      <c r="F10" s="17">
        <f t="shared" si="1"/>
        <v>76400</v>
      </c>
      <c r="G10" s="17">
        <f t="shared" si="1"/>
        <v>83702</v>
      </c>
      <c r="N10" s="17">
        <f t="shared" si="0"/>
        <v>368900</v>
      </c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4"/>
      <c r="XEH10" s="14"/>
      <c r="XEI10" s="14"/>
      <c r="XEJ10" s="14"/>
      <c r="XEK10" s="14"/>
      <c r="XEL10" s="14"/>
      <c r="XEM10" s="14"/>
      <c r="XEN10" s="14"/>
      <c r="XEO10" s="14"/>
      <c r="XEP10" s="14"/>
      <c r="XEQ10" s="14"/>
      <c r="XER10" s="14"/>
      <c r="XES10" s="14"/>
      <c r="XET10" s="14"/>
      <c r="XEU10" s="14"/>
      <c r="XEV10" s="14"/>
      <c r="XEW10" s="14"/>
      <c r="XEX10" s="14"/>
      <c r="XEY10" s="14"/>
      <c r="XEZ10" s="14"/>
      <c r="XFA10" s="14"/>
      <c r="XFB10" s="14"/>
      <c r="XFC10" s="14"/>
    </row>
    <row r="11" spans="1:16383" s="11" customFormat="1" x14ac:dyDescent="0.3">
      <c r="A11" s="11" t="s">
        <v>52</v>
      </c>
      <c r="B11" s="17">
        <v>12000</v>
      </c>
      <c r="C11" s="17">
        <v>12500</v>
      </c>
      <c r="D11" s="17">
        <v>13900</v>
      </c>
      <c r="E11" s="17">
        <v>14080</v>
      </c>
      <c r="F11" s="17">
        <v>14780</v>
      </c>
      <c r="G11" s="17">
        <v>18702</v>
      </c>
      <c r="N11" s="17">
        <f t="shared" si="0"/>
        <v>85962</v>
      </c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14"/>
      <c r="WWF11" s="14"/>
      <c r="WWG11" s="14"/>
      <c r="WWH11" s="14"/>
      <c r="WWI11" s="14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14"/>
      <c r="WWV11" s="14"/>
      <c r="WWW11" s="14"/>
      <c r="WWX11" s="14"/>
      <c r="WWY11" s="14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14"/>
      <c r="WXL11" s="14"/>
      <c r="WXM11" s="14"/>
      <c r="WXN11" s="14"/>
      <c r="WXO11" s="14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14"/>
      <c r="WYB11" s="14"/>
      <c r="WYC11" s="14"/>
      <c r="WYD11" s="14"/>
      <c r="WYE11" s="14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14"/>
      <c r="WYR11" s="14"/>
      <c r="WYS11" s="14"/>
      <c r="WYT11" s="14"/>
      <c r="WYU11" s="14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14"/>
      <c r="WZH11" s="14"/>
      <c r="WZI11" s="14"/>
      <c r="WZJ11" s="14"/>
      <c r="WZK11" s="14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14"/>
      <c r="WZX11" s="14"/>
      <c r="WZY11" s="14"/>
      <c r="WZZ11" s="14"/>
      <c r="XAA11" s="14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14"/>
      <c r="XAN11" s="14"/>
      <c r="XAO11" s="14"/>
      <c r="XAP11" s="14"/>
      <c r="XAQ11" s="14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  <c r="XBB11" s="14"/>
      <c r="XBC11" s="14"/>
      <c r="XBD11" s="14"/>
      <c r="XBE11" s="14"/>
      <c r="XBF11" s="14"/>
      <c r="XBG11" s="14"/>
      <c r="XBH11" s="14"/>
      <c r="XBI11" s="14"/>
      <c r="XBJ11" s="14"/>
      <c r="XBK11" s="14"/>
      <c r="XBL11" s="14"/>
      <c r="XBM11" s="14"/>
      <c r="XBN11" s="14"/>
      <c r="XBO11" s="14"/>
      <c r="XBP11" s="14"/>
      <c r="XBQ11" s="14"/>
      <c r="XBR11" s="14"/>
      <c r="XBS11" s="14"/>
      <c r="XBT11" s="14"/>
      <c r="XBU11" s="14"/>
      <c r="XBV11" s="14"/>
      <c r="XBW11" s="14"/>
      <c r="XBX11" s="14"/>
      <c r="XBY11" s="14"/>
      <c r="XBZ11" s="14"/>
      <c r="XCA11" s="14"/>
      <c r="XCB11" s="14"/>
      <c r="XCC11" s="14"/>
      <c r="XCD11" s="14"/>
      <c r="XCE11" s="14"/>
      <c r="XCF11" s="14"/>
      <c r="XCG11" s="14"/>
      <c r="XCH11" s="14"/>
      <c r="XCI11" s="14"/>
      <c r="XCJ11" s="14"/>
      <c r="XCK11" s="14"/>
      <c r="XCL11" s="14"/>
      <c r="XCM11" s="14"/>
      <c r="XCN11" s="14"/>
      <c r="XCO11" s="14"/>
      <c r="XCP11" s="14"/>
      <c r="XCQ11" s="14"/>
      <c r="XCR11" s="14"/>
      <c r="XCS11" s="14"/>
      <c r="XCT11" s="14"/>
      <c r="XCU11" s="14"/>
      <c r="XCV11" s="14"/>
      <c r="XCW11" s="14"/>
      <c r="XCX11" s="14"/>
      <c r="XCY11" s="14"/>
      <c r="XCZ11" s="14"/>
      <c r="XDA11" s="14"/>
      <c r="XDB11" s="14"/>
      <c r="XDC11" s="14"/>
      <c r="XDD11" s="14"/>
      <c r="XDE11" s="14"/>
      <c r="XDF11" s="14"/>
      <c r="XDG11" s="14"/>
      <c r="XDH11" s="14"/>
      <c r="XDI11" s="14"/>
      <c r="XDJ11" s="14"/>
      <c r="XDK11" s="14"/>
      <c r="XDL11" s="14"/>
      <c r="XDM11" s="14"/>
      <c r="XDN11" s="14"/>
      <c r="XDO11" s="14"/>
      <c r="XDP11" s="14"/>
      <c r="XDQ11" s="14"/>
      <c r="XDR11" s="14"/>
      <c r="XDS11" s="14"/>
      <c r="XDT11" s="14"/>
      <c r="XDU11" s="14"/>
      <c r="XDV11" s="14"/>
      <c r="XDW11" s="14"/>
      <c r="XDX11" s="14"/>
      <c r="XDY11" s="14"/>
      <c r="XDZ11" s="14"/>
      <c r="XEA11" s="14"/>
      <c r="XEB11" s="14"/>
      <c r="XEC11" s="14"/>
      <c r="XED11" s="14"/>
      <c r="XEE11" s="14"/>
      <c r="XEF11" s="14"/>
      <c r="XEG11" s="14"/>
      <c r="XEH11" s="14"/>
      <c r="XEI11" s="14"/>
      <c r="XEJ11" s="14"/>
      <c r="XEK11" s="14"/>
      <c r="XEL11" s="14"/>
      <c r="XEM11" s="14"/>
      <c r="XEN11" s="14"/>
      <c r="XEO11" s="14"/>
      <c r="XEP11" s="14"/>
      <c r="XEQ11" s="14"/>
      <c r="XER11" s="14"/>
      <c r="XES11" s="14"/>
      <c r="XET11" s="14"/>
      <c r="XEU11" s="14"/>
      <c r="XEV11" s="14"/>
      <c r="XEW11" s="14"/>
      <c r="XEX11" s="14"/>
      <c r="XEY11" s="14"/>
      <c r="XEZ11" s="14"/>
      <c r="XFA11" s="14"/>
      <c r="XFB11" s="14"/>
      <c r="XFC11" s="14"/>
    </row>
    <row r="12" spans="1:16383" s="11" customFormat="1" x14ac:dyDescent="0.3">
      <c r="A12" s="11" t="s">
        <v>5</v>
      </c>
      <c r="B12" s="17">
        <f>B10-B11</f>
        <v>30000</v>
      </c>
      <c r="C12" s="17">
        <f t="shared" ref="C12:H12" si="2">C10-C11</f>
        <v>28303</v>
      </c>
      <c r="D12" s="17">
        <f t="shared" si="2"/>
        <v>40652</v>
      </c>
      <c r="E12" s="17">
        <f t="shared" si="2"/>
        <v>57363</v>
      </c>
      <c r="F12" s="17">
        <f t="shared" si="2"/>
        <v>61620</v>
      </c>
      <c r="G12" s="17">
        <f t="shared" si="2"/>
        <v>65000</v>
      </c>
      <c r="H12" s="17">
        <f t="shared" ref="H12" si="3">H10-H11</f>
        <v>0</v>
      </c>
      <c r="I12" s="17">
        <f t="shared" ref="I12" si="4">I10-I11</f>
        <v>0</v>
      </c>
      <c r="J12" s="17">
        <f t="shared" ref="J12" si="5">J10-J11</f>
        <v>0</v>
      </c>
      <c r="K12" s="17">
        <f t="shared" ref="K12" si="6">K10-K11</f>
        <v>0</v>
      </c>
      <c r="L12" s="17">
        <f t="shared" ref="L12" si="7">L10-L11</f>
        <v>0</v>
      </c>
      <c r="M12" s="17">
        <f t="shared" ref="M12" si="8">M10-M11</f>
        <v>0</v>
      </c>
      <c r="N12" s="17">
        <f t="shared" si="0"/>
        <v>282938</v>
      </c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  <c r="XDM12" s="14"/>
      <c r="XDN12" s="14"/>
      <c r="XDO12" s="14"/>
      <c r="XDP12" s="14"/>
      <c r="XDQ12" s="14"/>
      <c r="XDR12" s="14"/>
      <c r="XDS12" s="14"/>
      <c r="XDT12" s="14"/>
      <c r="XDU12" s="14"/>
      <c r="XDV12" s="14"/>
      <c r="XDW12" s="14"/>
      <c r="XDX12" s="14"/>
      <c r="XDY12" s="14"/>
      <c r="XDZ12" s="14"/>
      <c r="XEA12" s="14"/>
      <c r="XEB12" s="14"/>
      <c r="XEC12" s="14"/>
      <c r="XED12" s="14"/>
      <c r="XEE12" s="14"/>
      <c r="XEF12" s="14"/>
      <c r="XEG12" s="14"/>
      <c r="XEH12" s="14"/>
      <c r="XEI12" s="14"/>
      <c r="XEJ12" s="14"/>
      <c r="XEK12" s="14"/>
      <c r="XEL12" s="14"/>
      <c r="XEM12" s="14"/>
      <c r="XEN12" s="14"/>
      <c r="XEO12" s="14"/>
      <c r="XEP12" s="14"/>
      <c r="XEQ12" s="14"/>
      <c r="XER12" s="14"/>
      <c r="XES12" s="14"/>
      <c r="XET12" s="14"/>
      <c r="XEU12" s="14"/>
      <c r="XEV12" s="14"/>
      <c r="XEW12" s="14"/>
      <c r="XEX12" s="14"/>
      <c r="XEY12" s="14"/>
      <c r="XEZ12" s="14"/>
      <c r="XFA12" s="14"/>
      <c r="XFB12" s="14"/>
      <c r="XFC12" s="14"/>
    </row>
    <row r="13" spans="1:16383" s="11" customFormat="1" x14ac:dyDescent="0.3"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14"/>
      <c r="XDP13" s="14"/>
      <c r="XDQ13" s="14"/>
      <c r="XDR13" s="14"/>
      <c r="XDS13" s="14"/>
      <c r="XDT13" s="14"/>
      <c r="XDU13" s="14"/>
      <c r="XDV13" s="14"/>
      <c r="XDW13" s="14"/>
      <c r="XDX13" s="14"/>
      <c r="XDY13" s="14"/>
      <c r="XDZ13" s="14"/>
      <c r="XEA13" s="14"/>
      <c r="XEB13" s="14"/>
      <c r="XEC13" s="14"/>
      <c r="XED13" s="14"/>
      <c r="XEE13" s="14"/>
      <c r="XEF13" s="14"/>
      <c r="XEG13" s="14"/>
      <c r="XEH13" s="14"/>
      <c r="XEI13" s="14"/>
      <c r="XEJ13" s="14"/>
      <c r="XEK13" s="14"/>
      <c r="XEL13" s="14"/>
      <c r="XEM13" s="14"/>
      <c r="XEN13" s="14"/>
      <c r="XEO13" s="14"/>
      <c r="XEP13" s="14"/>
      <c r="XEQ13" s="14"/>
      <c r="XER13" s="14"/>
      <c r="XES13" s="14"/>
      <c r="XET13" s="14"/>
      <c r="XEU13" s="14"/>
      <c r="XEV13" s="14"/>
      <c r="XEW13" s="14"/>
      <c r="XEX13" s="14"/>
      <c r="XEY13" s="14"/>
      <c r="XEZ13" s="14"/>
      <c r="XFA13" s="14"/>
      <c r="XFB13" s="14"/>
      <c r="XFC13" s="14"/>
    </row>
    <row r="14" spans="1:16383" s="11" customFormat="1" x14ac:dyDescent="0.3">
      <c r="A14" s="15" t="s">
        <v>48</v>
      </c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  <c r="XEF14" s="14"/>
      <c r="XEG14" s="14"/>
      <c r="XEH14" s="14"/>
      <c r="XEI14" s="14"/>
      <c r="XEJ14" s="14"/>
      <c r="XEK14" s="14"/>
      <c r="XEL14" s="14"/>
      <c r="XEM14" s="14"/>
      <c r="XEN14" s="14"/>
      <c r="XEO14" s="14"/>
      <c r="XEP14" s="14"/>
      <c r="XEQ14" s="14"/>
      <c r="XER14" s="14"/>
      <c r="XES14" s="14"/>
      <c r="XET14" s="14"/>
      <c r="XEU14" s="14"/>
      <c r="XEV14" s="14"/>
      <c r="XEW14" s="14"/>
      <c r="XEX14" s="14"/>
      <c r="XEY14" s="14"/>
      <c r="XEZ14" s="14"/>
      <c r="XFA14" s="14"/>
      <c r="XFB14" s="14"/>
      <c r="XFC14" s="14"/>
    </row>
    <row r="15" spans="1:16383" s="11" customFormat="1" x14ac:dyDescent="0.3">
      <c r="A15" s="14" t="s">
        <v>12</v>
      </c>
      <c r="B15" s="14" t="s">
        <v>13</v>
      </c>
      <c r="C15" s="14" t="s">
        <v>14</v>
      </c>
      <c r="D15" s="14" t="s">
        <v>15</v>
      </c>
      <c r="E15" s="14" t="s">
        <v>16</v>
      </c>
      <c r="F15" s="14" t="s">
        <v>24</v>
      </c>
      <c r="G15" s="14" t="s">
        <v>17</v>
      </c>
      <c r="H15" s="14" t="s">
        <v>18</v>
      </c>
      <c r="I15" s="14" t="s">
        <v>19</v>
      </c>
      <c r="J15" s="14" t="s">
        <v>20</v>
      </c>
      <c r="K15" s="14" t="s">
        <v>21</v>
      </c>
      <c r="L15" s="14" t="s">
        <v>22</v>
      </c>
      <c r="M15" s="14" t="s">
        <v>23</v>
      </c>
      <c r="N15" s="14" t="s">
        <v>42</v>
      </c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14"/>
      <c r="XDP15" s="14"/>
      <c r="XDQ15" s="14"/>
      <c r="XDR15" s="14"/>
      <c r="XDS15" s="14"/>
      <c r="XDT15" s="14"/>
      <c r="XDU15" s="14"/>
      <c r="XDV15" s="14"/>
      <c r="XDW15" s="14"/>
      <c r="XDX15" s="14"/>
      <c r="XDY15" s="14"/>
      <c r="XDZ15" s="14"/>
      <c r="XEA15" s="14"/>
      <c r="XEB15" s="14"/>
      <c r="XEC15" s="14"/>
      <c r="XED15" s="14"/>
      <c r="XEE15" s="14"/>
      <c r="XEF15" s="14"/>
      <c r="XEG15" s="14"/>
      <c r="XEH15" s="14"/>
      <c r="XEI15" s="14"/>
      <c r="XEJ15" s="14"/>
      <c r="XEK15" s="14"/>
      <c r="XEL15" s="14"/>
      <c r="XEM15" s="14"/>
      <c r="XEN15" s="14"/>
      <c r="XEO15" s="14"/>
      <c r="XEP15" s="14"/>
      <c r="XEQ15" s="14"/>
      <c r="XER15" s="14"/>
      <c r="XES15" s="14"/>
      <c r="XET15" s="14"/>
      <c r="XEU15" s="14"/>
      <c r="XEV15" s="14"/>
      <c r="XEW15" s="14"/>
      <c r="XEX15" s="14"/>
      <c r="XEY15" s="14"/>
      <c r="XEZ15" s="14"/>
      <c r="XFA15" s="14"/>
      <c r="XFB15" s="14"/>
      <c r="XFC15" s="14"/>
    </row>
    <row r="16" spans="1:16383" s="11" customFormat="1" x14ac:dyDescent="0.3">
      <c r="A16" s="14" t="s">
        <v>37</v>
      </c>
      <c r="B16" s="18">
        <v>4000</v>
      </c>
      <c r="C16" s="19">
        <f>1.15*B16</f>
        <v>4600</v>
      </c>
      <c r="D16" s="19">
        <f t="shared" ref="D16:G16" si="9">1.15*C16</f>
        <v>5290</v>
      </c>
      <c r="E16" s="19">
        <f t="shared" si="9"/>
        <v>6083.4999999999991</v>
      </c>
      <c r="F16" s="19">
        <f t="shared" si="9"/>
        <v>6996.0249999999987</v>
      </c>
      <c r="G16" s="19">
        <f t="shared" si="9"/>
        <v>8045.4287499999982</v>
      </c>
      <c r="H16" s="14"/>
      <c r="I16" s="14"/>
      <c r="J16" s="14"/>
      <c r="K16" s="14"/>
      <c r="L16" s="14"/>
      <c r="M16" s="14"/>
      <c r="N16" s="18">
        <f>SUM(B16:G16)</f>
        <v>35014.953749999993</v>
      </c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14"/>
      <c r="XEF16" s="14"/>
      <c r="XEG16" s="14"/>
      <c r="XEH16" s="14"/>
      <c r="XEI16" s="14"/>
      <c r="XEJ16" s="14"/>
      <c r="XEK16" s="14"/>
      <c r="XEL16" s="14"/>
      <c r="XEM16" s="14"/>
      <c r="XEN16" s="14"/>
      <c r="XEO16" s="14"/>
      <c r="XEP16" s="14"/>
      <c r="XEQ16" s="14"/>
      <c r="XER16" s="14"/>
      <c r="XES16" s="14"/>
      <c r="XET16" s="14"/>
      <c r="XEU16" s="14"/>
      <c r="XEV16" s="14"/>
      <c r="XEW16" s="14"/>
      <c r="XEX16" s="14"/>
      <c r="XEY16" s="14"/>
      <c r="XEZ16" s="14"/>
      <c r="XFA16" s="14"/>
      <c r="XFB16" s="14"/>
      <c r="XFC16" s="14"/>
    </row>
    <row r="17" spans="1:16383" s="11" customFormat="1" x14ac:dyDescent="0.3">
      <c r="A17" s="14" t="s">
        <v>38</v>
      </c>
      <c r="B17" s="18">
        <v>500</v>
      </c>
      <c r="C17" s="19">
        <f t="shared" ref="C17:G32" si="10">1.15*B17</f>
        <v>575</v>
      </c>
      <c r="D17" s="19">
        <f t="shared" si="10"/>
        <v>661.25</v>
      </c>
      <c r="E17" s="19">
        <f t="shared" si="10"/>
        <v>760.43749999999989</v>
      </c>
      <c r="F17" s="19">
        <f t="shared" si="10"/>
        <v>874.50312499999984</v>
      </c>
      <c r="G17" s="19">
        <f t="shared" si="10"/>
        <v>1005.6785937499998</v>
      </c>
      <c r="H17" s="14"/>
      <c r="I17" s="14"/>
      <c r="J17" s="14"/>
      <c r="K17" s="14"/>
      <c r="L17" s="14"/>
      <c r="M17" s="14"/>
      <c r="N17" s="18">
        <f t="shared" ref="N17:N32" si="11">SUM(B17:G17)</f>
        <v>4376.8692187499992</v>
      </c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L17" s="14"/>
      <c r="XEM17" s="14"/>
      <c r="XEN17" s="14"/>
      <c r="XEO17" s="14"/>
      <c r="XEP17" s="14"/>
      <c r="XEQ17" s="14"/>
      <c r="XER17" s="14"/>
      <c r="XES17" s="14"/>
      <c r="XET17" s="14"/>
      <c r="XEU17" s="14"/>
      <c r="XEV17" s="14"/>
      <c r="XEW17" s="14"/>
      <c r="XEX17" s="14"/>
      <c r="XEY17" s="14"/>
      <c r="XEZ17" s="14"/>
      <c r="XFA17" s="14"/>
      <c r="XFB17" s="14"/>
      <c r="XFC17" s="14"/>
    </row>
    <row r="18" spans="1:16383" s="11" customFormat="1" x14ac:dyDescent="0.3">
      <c r="A18" s="14" t="s">
        <v>27</v>
      </c>
      <c r="B18" s="18">
        <v>1000</v>
      </c>
      <c r="C18" s="19">
        <f t="shared" si="10"/>
        <v>1150</v>
      </c>
      <c r="D18" s="19">
        <f t="shared" si="10"/>
        <v>1322.5</v>
      </c>
      <c r="E18" s="19">
        <f t="shared" si="10"/>
        <v>1520.8749999999998</v>
      </c>
      <c r="F18" s="19">
        <f t="shared" si="10"/>
        <v>1749.0062499999997</v>
      </c>
      <c r="G18" s="19">
        <f t="shared" si="10"/>
        <v>2011.3571874999996</v>
      </c>
      <c r="H18" s="14"/>
      <c r="I18" s="14"/>
      <c r="J18" s="14"/>
      <c r="K18" s="14"/>
      <c r="L18" s="14"/>
      <c r="M18" s="14"/>
      <c r="N18" s="18">
        <f t="shared" si="11"/>
        <v>8753.7384374999983</v>
      </c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L18" s="14"/>
      <c r="XEM18" s="14"/>
      <c r="XEN18" s="14"/>
      <c r="XEO18" s="14"/>
      <c r="XEP18" s="14"/>
      <c r="XEQ18" s="14"/>
      <c r="XER18" s="14"/>
      <c r="XES18" s="14"/>
      <c r="XET18" s="14"/>
      <c r="XEU18" s="14"/>
      <c r="XEV18" s="14"/>
      <c r="XEW18" s="14"/>
      <c r="XEX18" s="14"/>
      <c r="XEY18" s="14"/>
      <c r="XEZ18" s="14"/>
      <c r="XFA18" s="14"/>
      <c r="XFB18" s="14"/>
      <c r="XFC18" s="14"/>
    </row>
    <row r="19" spans="1:16383" s="11" customFormat="1" x14ac:dyDescent="0.3">
      <c r="A19" s="14" t="s">
        <v>39</v>
      </c>
      <c r="B19" s="18">
        <v>800</v>
      </c>
      <c r="C19" s="19">
        <f t="shared" si="10"/>
        <v>919.99999999999989</v>
      </c>
      <c r="D19" s="19">
        <f t="shared" si="10"/>
        <v>1057.9999999999998</v>
      </c>
      <c r="E19" s="19">
        <f t="shared" si="10"/>
        <v>1216.6999999999996</v>
      </c>
      <c r="F19" s="19">
        <f t="shared" si="10"/>
        <v>1399.2049999999995</v>
      </c>
      <c r="G19" s="19">
        <f t="shared" si="10"/>
        <v>1609.0857499999993</v>
      </c>
      <c r="H19" s="14"/>
      <c r="I19" s="14"/>
      <c r="J19" s="14"/>
      <c r="K19" s="14"/>
      <c r="L19" s="14"/>
      <c r="M19" s="14"/>
      <c r="N19" s="18">
        <f t="shared" si="11"/>
        <v>7002.9907499999981</v>
      </c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  <c r="XDS19" s="14"/>
      <c r="XDT19" s="14"/>
      <c r="XDU19" s="14"/>
      <c r="XDV19" s="14"/>
      <c r="XDW19" s="14"/>
      <c r="XDX19" s="14"/>
      <c r="XDY19" s="14"/>
      <c r="XDZ19" s="14"/>
      <c r="XEA19" s="14"/>
      <c r="XEB19" s="14"/>
      <c r="XEC19" s="14"/>
      <c r="XED19" s="14"/>
      <c r="XEE19" s="14"/>
      <c r="XEF19" s="14"/>
      <c r="XEG19" s="14"/>
      <c r="XEH19" s="14"/>
      <c r="XEI19" s="14"/>
      <c r="XEJ19" s="14"/>
      <c r="XEK19" s="14"/>
      <c r="XEL19" s="14"/>
      <c r="XEM19" s="14"/>
      <c r="XEN19" s="14"/>
      <c r="XEO19" s="14"/>
      <c r="XEP19" s="14"/>
      <c r="XEQ19" s="14"/>
      <c r="XER19" s="14"/>
      <c r="XES19" s="14"/>
      <c r="XET19" s="14"/>
      <c r="XEU19" s="14"/>
      <c r="XEV19" s="14"/>
      <c r="XEW19" s="14"/>
      <c r="XEX19" s="14"/>
      <c r="XEY19" s="14"/>
      <c r="XEZ19" s="14"/>
      <c r="XFA19" s="14"/>
      <c r="XFB19" s="14"/>
      <c r="XFC19" s="14"/>
    </row>
    <row r="20" spans="1:16383" s="11" customFormat="1" x14ac:dyDescent="0.3">
      <c r="A20" s="14" t="s">
        <v>29</v>
      </c>
      <c r="B20" s="18">
        <v>200</v>
      </c>
      <c r="C20" s="19">
        <f t="shared" si="10"/>
        <v>229.99999999999997</v>
      </c>
      <c r="D20" s="19">
        <f t="shared" si="10"/>
        <v>264.49999999999994</v>
      </c>
      <c r="E20" s="19">
        <f t="shared" si="10"/>
        <v>304.1749999999999</v>
      </c>
      <c r="F20" s="19">
        <f t="shared" si="10"/>
        <v>349.80124999999987</v>
      </c>
      <c r="G20" s="19">
        <f t="shared" si="10"/>
        <v>402.27143749999982</v>
      </c>
      <c r="H20" s="14"/>
      <c r="I20" s="14"/>
      <c r="J20" s="14"/>
      <c r="K20" s="14"/>
      <c r="L20" s="14"/>
      <c r="M20" s="14"/>
      <c r="N20" s="18">
        <f t="shared" si="11"/>
        <v>1750.7476874999995</v>
      </c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M20" s="14"/>
      <c r="XEN20" s="14"/>
      <c r="XEO20" s="14"/>
      <c r="XEP20" s="14"/>
      <c r="XEQ20" s="14"/>
      <c r="XER20" s="14"/>
      <c r="XES20" s="14"/>
      <c r="XET20" s="14"/>
      <c r="XEU20" s="14"/>
      <c r="XEV20" s="14"/>
      <c r="XEW20" s="14"/>
      <c r="XEX20" s="14"/>
      <c r="XEY20" s="14"/>
      <c r="XEZ20" s="14"/>
      <c r="XFA20" s="14"/>
      <c r="XFB20" s="14"/>
      <c r="XFC20" s="14"/>
    </row>
    <row r="21" spans="1:16383" s="11" customFormat="1" x14ac:dyDescent="0.3">
      <c r="A21" s="14" t="s">
        <v>28</v>
      </c>
      <c r="B21" s="18">
        <v>50</v>
      </c>
      <c r="C21" s="19">
        <f t="shared" si="10"/>
        <v>57.499999999999993</v>
      </c>
      <c r="D21" s="19">
        <f t="shared" si="10"/>
        <v>66.124999999999986</v>
      </c>
      <c r="E21" s="19">
        <f t="shared" si="10"/>
        <v>76.043749999999974</v>
      </c>
      <c r="F21" s="19">
        <f t="shared" si="10"/>
        <v>87.450312499999967</v>
      </c>
      <c r="G21" s="19">
        <f t="shared" si="10"/>
        <v>100.56785937499995</v>
      </c>
      <c r="H21" s="14"/>
      <c r="I21" s="14"/>
      <c r="J21" s="14"/>
      <c r="K21" s="14"/>
      <c r="L21" s="14"/>
      <c r="M21" s="14"/>
      <c r="N21" s="18">
        <f t="shared" si="11"/>
        <v>437.68692187499988</v>
      </c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M21" s="14"/>
      <c r="XEN21" s="14"/>
      <c r="XEO21" s="14"/>
      <c r="XEP21" s="14"/>
      <c r="XEQ21" s="14"/>
      <c r="XER21" s="14"/>
      <c r="XES21" s="14"/>
      <c r="XET21" s="14"/>
      <c r="XEU21" s="14"/>
      <c r="XEV21" s="14"/>
      <c r="XEW21" s="14"/>
      <c r="XEX21" s="14"/>
      <c r="XEY21" s="14"/>
      <c r="XEZ21" s="14"/>
      <c r="XFA21" s="14"/>
      <c r="XFB21" s="14"/>
      <c r="XFC21" s="14"/>
    </row>
    <row r="22" spans="1:16383" s="11" customFormat="1" x14ac:dyDescent="0.3">
      <c r="A22" s="14" t="s">
        <v>30</v>
      </c>
      <c r="B22" s="18">
        <v>150</v>
      </c>
      <c r="C22" s="19">
        <f t="shared" si="10"/>
        <v>172.5</v>
      </c>
      <c r="D22" s="19">
        <f t="shared" si="10"/>
        <v>198.37499999999997</v>
      </c>
      <c r="E22" s="19">
        <f t="shared" si="10"/>
        <v>228.13124999999994</v>
      </c>
      <c r="F22" s="19">
        <f t="shared" si="10"/>
        <v>262.35093749999993</v>
      </c>
      <c r="G22" s="19">
        <f t="shared" si="10"/>
        <v>301.70357812499992</v>
      </c>
      <c r="H22" s="14"/>
      <c r="I22" s="14"/>
      <c r="J22" s="14"/>
      <c r="K22" s="14"/>
      <c r="L22" s="14"/>
      <c r="M22" s="14"/>
      <c r="N22" s="18">
        <f t="shared" si="11"/>
        <v>1313.0607656249997</v>
      </c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M22" s="14"/>
      <c r="XEN22" s="14"/>
      <c r="XEO22" s="14"/>
      <c r="XEP22" s="14"/>
      <c r="XEQ22" s="14"/>
      <c r="XER22" s="14"/>
      <c r="XES22" s="14"/>
      <c r="XET22" s="14"/>
      <c r="XEU22" s="14"/>
      <c r="XEV22" s="14"/>
      <c r="XEW22" s="14"/>
      <c r="XEX22" s="14"/>
      <c r="XEY22" s="14"/>
      <c r="XEZ22" s="14"/>
      <c r="XFA22" s="14"/>
      <c r="XFB22" s="14"/>
      <c r="XFC22" s="14"/>
    </row>
    <row r="23" spans="1:16383" s="11" customFormat="1" x14ac:dyDescent="0.3">
      <c r="A23" s="14" t="s">
        <v>40</v>
      </c>
      <c r="B23" s="18">
        <v>200</v>
      </c>
      <c r="C23" s="19">
        <f t="shared" si="10"/>
        <v>229.99999999999997</v>
      </c>
      <c r="D23" s="19">
        <f t="shared" si="10"/>
        <v>264.49999999999994</v>
      </c>
      <c r="E23" s="19">
        <f t="shared" si="10"/>
        <v>304.1749999999999</v>
      </c>
      <c r="F23" s="19">
        <f t="shared" si="10"/>
        <v>349.80124999999987</v>
      </c>
      <c r="G23" s="19">
        <f t="shared" si="10"/>
        <v>402.27143749999982</v>
      </c>
      <c r="H23" s="14"/>
      <c r="I23" s="14"/>
      <c r="J23" s="14"/>
      <c r="K23" s="14"/>
      <c r="L23" s="14"/>
      <c r="M23" s="14"/>
      <c r="N23" s="18">
        <f t="shared" si="11"/>
        <v>1750.7476874999995</v>
      </c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M23" s="14"/>
      <c r="XEN23" s="14"/>
      <c r="XEO23" s="14"/>
      <c r="XEP23" s="14"/>
      <c r="XEQ23" s="14"/>
      <c r="XER23" s="14"/>
      <c r="XES23" s="14"/>
      <c r="XET23" s="14"/>
      <c r="XEU23" s="14"/>
      <c r="XEV23" s="14"/>
      <c r="XEW23" s="14"/>
      <c r="XEX23" s="14"/>
      <c r="XEY23" s="14"/>
      <c r="XEZ23" s="14"/>
      <c r="XFA23" s="14"/>
      <c r="XFB23" s="14"/>
      <c r="XFC23" s="14"/>
    </row>
    <row r="24" spans="1:16383" s="11" customFormat="1" x14ac:dyDescent="0.3">
      <c r="A24" s="14" t="s">
        <v>41</v>
      </c>
      <c r="B24" s="18">
        <v>150</v>
      </c>
      <c r="C24" s="19">
        <f t="shared" si="10"/>
        <v>172.5</v>
      </c>
      <c r="D24" s="19">
        <f t="shared" si="10"/>
        <v>198.37499999999997</v>
      </c>
      <c r="E24" s="19">
        <f t="shared" si="10"/>
        <v>228.13124999999994</v>
      </c>
      <c r="F24" s="19">
        <f t="shared" si="10"/>
        <v>262.35093749999993</v>
      </c>
      <c r="G24" s="19">
        <f t="shared" si="10"/>
        <v>301.70357812499992</v>
      </c>
      <c r="H24" s="14"/>
      <c r="I24" s="14"/>
      <c r="J24" s="14"/>
      <c r="K24" s="14"/>
      <c r="L24" s="14"/>
      <c r="M24" s="14"/>
      <c r="N24" s="18">
        <f t="shared" si="11"/>
        <v>1313.0607656249997</v>
      </c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M24" s="14"/>
      <c r="XEN24" s="14"/>
      <c r="XEO24" s="14"/>
      <c r="XEP24" s="14"/>
      <c r="XEQ24" s="14"/>
      <c r="XER24" s="14"/>
      <c r="XES24" s="14"/>
      <c r="XET24" s="14"/>
      <c r="XEU24" s="14"/>
      <c r="XEV24" s="14"/>
      <c r="XEW24" s="14"/>
      <c r="XEX24" s="14"/>
      <c r="XEY24" s="14"/>
      <c r="XEZ24" s="14"/>
      <c r="XFA24" s="14"/>
      <c r="XFB24" s="14"/>
      <c r="XFC24" s="14"/>
    </row>
    <row r="25" spans="1:16383" s="11" customFormat="1" x14ac:dyDescent="0.3">
      <c r="A25" s="14" t="s">
        <v>25</v>
      </c>
      <c r="B25" s="18">
        <v>300</v>
      </c>
      <c r="C25" s="19">
        <f t="shared" si="10"/>
        <v>345</v>
      </c>
      <c r="D25" s="19">
        <f t="shared" si="10"/>
        <v>396.74999999999994</v>
      </c>
      <c r="E25" s="19">
        <f t="shared" si="10"/>
        <v>456.26249999999987</v>
      </c>
      <c r="F25" s="19">
        <f t="shared" si="10"/>
        <v>524.70187499999986</v>
      </c>
      <c r="G25" s="19">
        <f t="shared" si="10"/>
        <v>603.40715624999984</v>
      </c>
      <c r="H25" s="14"/>
      <c r="I25" s="14"/>
      <c r="J25" s="14"/>
      <c r="K25" s="14"/>
      <c r="L25" s="14"/>
      <c r="M25" s="14"/>
      <c r="N25" s="18">
        <f t="shared" si="11"/>
        <v>2626.1215312499994</v>
      </c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M25" s="14"/>
      <c r="XEN25" s="14"/>
      <c r="XEO25" s="14"/>
      <c r="XEP25" s="14"/>
      <c r="XEQ25" s="14"/>
      <c r="XER25" s="14"/>
      <c r="XES25" s="14"/>
      <c r="XET25" s="14"/>
      <c r="XEU25" s="14"/>
      <c r="XEV25" s="14"/>
      <c r="XEW25" s="14"/>
      <c r="XEX25" s="14"/>
      <c r="XEY25" s="14"/>
      <c r="XEZ25" s="14"/>
      <c r="XFA25" s="14"/>
      <c r="XFB25" s="14"/>
      <c r="XFC25" s="14"/>
    </row>
    <row r="26" spans="1:16383" s="11" customFormat="1" x14ac:dyDescent="0.3">
      <c r="A26" s="14" t="s">
        <v>26</v>
      </c>
      <c r="B26" s="18">
        <v>200</v>
      </c>
      <c r="C26" s="19">
        <f t="shared" si="10"/>
        <v>229.99999999999997</v>
      </c>
      <c r="D26" s="19">
        <f t="shared" si="10"/>
        <v>264.49999999999994</v>
      </c>
      <c r="E26" s="19">
        <f t="shared" si="10"/>
        <v>304.1749999999999</v>
      </c>
      <c r="F26" s="19">
        <f t="shared" si="10"/>
        <v>349.80124999999987</v>
      </c>
      <c r="G26" s="19">
        <f t="shared" si="10"/>
        <v>402.27143749999982</v>
      </c>
      <c r="H26" s="14"/>
      <c r="I26" s="14"/>
      <c r="J26" s="14"/>
      <c r="K26" s="14"/>
      <c r="L26" s="14"/>
      <c r="M26" s="14"/>
      <c r="N26" s="18">
        <f t="shared" si="11"/>
        <v>1750.7476874999995</v>
      </c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  <c r="XDX26" s="14"/>
      <c r="XDY26" s="14"/>
      <c r="XDZ26" s="14"/>
      <c r="XEA26" s="14"/>
      <c r="XEB26" s="14"/>
      <c r="XEC26" s="14"/>
      <c r="XED26" s="14"/>
      <c r="XEE26" s="14"/>
      <c r="XEF26" s="14"/>
      <c r="XEG26" s="14"/>
      <c r="XEH26" s="14"/>
      <c r="XEI26" s="14"/>
      <c r="XEJ26" s="14"/>
      <c r="XEK26" s="14"/>
      <c r="XEL26" s="14"/>
      <c r="XEM26" s="14"/>
      <c r="XEN26" s="14"/>
      <c r="XEO26" s="14"/>
      <c r="XEP26" s="14"/>
      <c r="XEQ26" s="14"/>
      <c r="XER26" s="14"/>
      <c r="XES26" s="14"/>
      <c r="XET26" s="14"/>
      <c r="XEU26" s="14"/>
      <c r="XEV26" s="14"/>
      <c r="XEW26" s="14"/>
      <c r="XEX26" s="14"/>
      <c r="XEY26" s="14"/>
      <c r="XEZ26" s="14"/>
      <c r="XFA26" s="14"/>
      <c r="XFB26" s="14"/>
      <c r="XFC26" s="14"/>
    </row>
    <row r="27" spans="1:16383" x14ac:dyDescent="0.3">
      <c r="A27" s="14" t="s">
        <v>31</v>
      </c>
      <c r="B27" s="18">
        <v>150</v>
      </c>
      <c r="C27" s="19">
        <f t="shared" si="10"/>
        <v>172.5</v>
      </c>
      <c r="D27" s="19">
        <f t="shared" si="10"/>
        <v>198.37499999999997</v>
      </c>
      <c r="E27" s="19">
        <f t="shared" si="10"/>
        <v>228.13124999999994</v>
      </c>
      <c r="F27" s="19">
        <f t="shared" si="10"/>
        <v>262.35093749999993</v>
      </c>
      <c r="G27" s="19">
        <f t="shared" si="10"/>
        <v>301.70357812499992</v>
      </c>
      <c r="N27" s="18">
        <f t="shared" si="11"/>
        <v>1313.0607656249997</v>
      </c>
    </row>
    <row r="28" spans="1:16383" x14ac:dyDescent="0.3">
      <c r="A28" s="14" t="s">
        <v>32</v>
      </c>
      <c r="B28" s="18">
        <v>200</v>
      </c>
      <c r="C28" s="19">
        <f t="shared" si="10"/>
        <v>229.99999999999997</v>
      </c>
      <c r="D28" s="19">
        <f t="shared" si="10"/>
        <v>264.49999999999994</v>
      </c>
      <c r="E28" s="19">
        <f t="shared" si="10"/>
        <v>304.1749999999999</v>
      </c>
      <c r="F28" s="19">
        <f t="shared" si="10"/>
        <v>349.80124999999987</v>
      </c>
      <c r="G28" s="19">
        <f t="shared" si="10"/>
        <v>402.27143749999982</v>
      </c>
      <c r="N28" s="18">
        <f t="shared" si="11"/>
        <v>1750.7476874999995</v>
      </c>
    </row>
    <row r="29" spans="1:16383" x14ac:dyDescent="0.3">
      <c r="A29" s="14" t="s">
        <v>33</v>
      </c>
      <c r="B29" s="18">
        <v>250</v>
      </c>
      <c r="C29" s="19">
        <f t="shared" si="10"/>
        <v>287.5</v>
      </c>
      <c r="D29" s="19">
        <f t="shared" si="10"/>
        <v>330.625</v>
      </c>
      <c r="E29" s="19">
        <f t="shared" si="10"/>
        <v>380.21874999999994</v>
      </c>
      <c r="F29" s="19">
        <f t="shared" si="10"/>
        <v>437.25156249999992</v>
      </c>
      <c r="G29" s="19">
        <f t="shared" si="10"/>
        <v>502.83929687499989</v>
      </c>
      <c r="N29" s="18">
        <f t="shared" si="11"/>
        <v>2188.4346093749996</v>
      </c>
    </row>
    <row r="30" spans="1:16383" x14ac:dyDescent="0.3">
      <c r="A30" s="14" t="s">
        <v>34</v>
      </c>
      <c r="B30" s="18">
        <v>100</v>
      </c>
      <c r="C30" s="19">
        <f t="shared" si="10"/>
        <v>114.99999999999999</v>
      </c>
      <c r="D30" s="19">
        <f t="shared" si="10"/>
        <v>132.24999999999997</v>
      </c>
      <c r="E30" s="19">
        <f t="shared" si="10"/>
        <v>152.08749999999995</v>
      </c>
      <c r="F30" s="19">
        <f t="shared" si="10"/>
        <v>174.90062499999993</v>
      </c>
      <c r="G30" s="19">
        <f t="shared" si="10"/>
        <v>201.13571874999991</v>
      </c>
      <c r="N30" s="18">
        <f t="shared" si="11"/>
        <v>875.37384374999976</v>
      </c>
    </row>
    <row r="31" spans="1:16383" x14ac:dyDescent="0.3">
      <c r="A31" s="14" t="s">
        <v>35</v>
      </c>
      <c r="B31" s="18">
        <v>450</v>
      </c>
      <c r="C31" s="19">
        <f t="shared" si="10"/>
        <v>517.5</v>
      </c>
      <c r="D31" s="19">
        <f t="shared" si="10"/>
        <v>595.125</v>
      </c>
      <c r="E31" s="19">
        <f t="shared" si="10"/>
        <v>684.39374999999995</v>
      </c>
      <c r="F31" s="19">
        <f t="shared" si="10"/>
        <v>787.05281249999985</v>
      </c>
      <c r="G31" s="19">
        <f t="shared" si="10"/>
        <v>905.11073437499977</v>
      </c>
      <c r="N31" s="18">
        <f t="shared" si="11"/>
        <v>3939.1822968750002</v>
      </c>
    </row>
    <row r="32" spans="1:16383" x14ac:dyDescent="0.3">
      <c r="A32" s="14" t="s">
        <v>36</v>
      </c>
      <c r="B32" s="18">
        <v>100</v>
      </c>
      <c r="C32" s="19">
        <f t="shared" si="10"/>
        <v>114.99999999999999</v>
      </c>
      <c r="D32" s="19">
        <f t="shared" si="10"/>
        <v>132.24999999999997</v>
      </c>
      <c r="E32" s="19">
        <f t="shared" si="10"/>
        <v>152.08749999999995</v>
      </c>
      <c r="F32" s="19">
        <f t="shared" si="10"/>
        <v>174.90062499999993</v>
      </c>
      <c r="G32" s="19">
        <f t="shared" si="10"/>
        <v>201.13571874999991</v>
      </c>
      <c r="N32" s="18">
        <f t="shared" si="11"/>
        <v>875.37384374999976</v>
      </c>
    </row>
    <row r="33" spans="1:14" x14ac:dyDescent="0.3">
      <c r="A33" s="20" t="s">
        <v>53</v>
      </c>
      <c r="B33" s="18">
        <f>SUM(B16:B32)</f>
        <v>8800</v>
      </c>
      <c r="C33" s="18">
        <f t="shared" ref="C33:N33" si="12">SUM(C16:C32)</f>
        <v>10120</v>
      </c>
      <c r="D33" s="18">
        <f t="shared" si="12"/>
        <v>11638</v>
      </c>
      <c r="E33" s="18">
        <f t="shared" si="12"/>
        <v>13383.699999999995</v>
      </c>
      <c r="F33" s="18">
        <f t="shared" si="12"/>
        <v>15391.254999999999</v>
      </c>
      <c r="G33" s="18">
        <f t="shared" si="12"/>
        <v>17699.943249999997</v>
      </c>
      <c r="H33" s="18">
        <f t="shared" si="12"/>
        <v>0</v>
      </c>
      <c r="I33" s="18">
        <f t="shared" si="12"/>
        <v>0</v>
      </c>
      <c r="J33" s="18">
        <f t="shared" si="12"/>
        <v>0</v>
      </c>
      <c r="K33" s="18">
        <f t="shared" si="12"/>
        <v>0</v>
      </c>
      <c r="L33" s="18">
        <f t="shared" si="12"/>
        <v>0</v>
      </c>
      <c r="M33" s="18">
        <f t="shared" si="12"/>
        <v>0</v>
      </c>
      <c r="N33" s="18">
        <f t="shared" si="12"/>
        <v>77032.898249999998</v>
      </c>
    </row>
    <row r="35" spans="1:14" x14ac:dyDescent="0.3">
      <c r="A35" s="16" t="s">
        <v>49</v>
      </c>
    </row>
    <row r="36" spans="1:14" x14ac:dyDescent="0.3">
      <c r="A36" s="14" t="s">
        <v>50</v>
      </c>
      <c r="B36" s="18">
        <v>250</v>
      </c>
      <c r="C36" s="19">
        <f>1.12*B36</f>
        <v>280</v>
      </c>
      <c r="D36" s="19">
        <f t="shared" ref="D36:G36" si="13">1.12*C36</f>
        <v>313.60000000000002</v>
      </c>
      <c r="E36" s="19">
        <f t="shared" si="13"/>
        <v>351.23200000000008</v>
      </c>
      <c r="F36" s="19">
        <f t="shared" si="13"/>
        <v>393.37984000000012</v>
      </c>
      <c r="G36" s="19">
        <f t="shared" si="13"/>
        <v>440.58542080000018</v>
      </c>
      <c r="N36" s="18">
        <f t="shared" ref="N36:N38" si="14">SUM(B36:G36)</f>
        <v>2028.7972608000005</v>
      </c>
    </row>
    <row r="37" spans="1:14" x14ac:dyDescent="0.3">
      <c r="A37" s="14" t="s">
        <v>51</v>
      </c>
      <c r="B37" s="18">
        <v>200</v>
      </c>
      <c r="C37" s="19">
        <f t="shared" ref="C37:G38" si="15">1.12*B37</f>
        <v>224.00000000000003</v>
      </c>
      <c r="D37" s="19">
        <f t="shared" si="15"/>
        <v>250.88000000000005</v>
      </c>
      <c r="E37" s="19">
        <f t="shared" si="15"/>
        <v>280.98560000000009</v>
      </c>
      <c r="F37" s="19">
        <f t="shared" si="15"/>
        <v>314.7038720000001</v>
      </c>
      <c r="G37" s="19">
        <f t="shared" si="15"/>
        <v>352.46833664000013</v>
      </c>
      <c r="N37" s="18">
        <f t="shared" si="14"/>
        <v>1623.0378086400005</v>
      </c>
    </row>
    <row r="38" spans="1:14" x14ac:dyDescent="0.3">
      <c r="A38" s="14" t="s">
        <v>36</v>
      </c>
      <c r="B38" s="14">
        <v>0</v>
      </c>
      <c r="C38" s="19">
        <f t="shared" si="15"/>
        <v>0</v>
      </c>
      <c r="D38" s="19">
        <f t="shared" si="15"/>
        <v>0</v>
      </c>
      <c r="E38" s="19">
        <f t="shared" si="15"/>
        <v>0</v>
      </c>
      <c r="F38" s="19">
        <f t="shared" si="15"/>
        <v>0</v>
      </c>
      <c r="G38" s="19">
        <f t="shared" si="15"/>
        <v>0</v>
      </c>
      <c r="N38" s="18">
        <f t="shared" si="14"/>
        <v>0</v>
      </c>
    </row>
    <row r="39" spans="1:14" x14ac:dyDescent="0.3">
      <c r="A39" s="16" t="s">
        <v>54</v>
      </c>
      <c r="B39" s="18">
        <f>SUM(B36:B38)</f>
        <v>450</v>
      </c>
      <c r="C39" s="18">
        <f t="shared" ref="C39:G39" si="16">SUM(C36:C38)</f>
        <v>504</v>
      </c>
      <c r="D39" s="18">
        <f t="shared" si="16"/>
        <v>564.48</v>
      </c>
      <c r="E39" s="18">
        <f t="shared" si="16"/>
        <v>632.21760000000017</v>
      </c>
      <c r="F39" s="18">
        <f t="shared" si="16"/>
        <v>708.08371200000022</v>
      </c>
      <c r="G39" s="18">
        <f t="shared" si="16"/>
        <v>793.05375744000025</v>
      </c>
      <c r="H39" s="18">
        <f>SUM(H36:H38)</f>
        <v>0</v>
      </c>
      <c r="I39" s="18">
        <f t="shared" ref="I39:N39" si="17">SUM(I36:I38)</f>
        <v>0</v>
      </c>
      <c r="J39" s="18">
        <f t="shared" si="17"/>
        <v>0</v>
      </c>
      <c r="K39" s="18">
        <f t="shared" si="17"/>
        <v>0</v>
      </c>
      <c r="L39" s="18">
        <f t="shared" si="17"/>
        <v>0</v>
      </c>
      <c r="M39" s="18">
        <f t="shared" si="17"/>
        <v>0</v>
      </c>
      <c r="N39" s="18">
        <f t="shared" si="17"/>
        <v>3651.835069440001</v>
      </c>
    </row>
    <row r="41" spans="1:14" x14ac:dyDescent="0.3">
      <c r="A41" s="16" t="s">
        <v>8</v>
      </c>
      <c r="B41" s="18">
        <f>SUM(B33+B39)</f>
        <v>9250</v>
      </c>
      <c r="C41" s="18">
        <f t="shared" ref="C41:N41" si="18">SUM(C33+C39)</f>
        <v>10624</v>
      </c>
      <c r="D41" s="18">
        <f t="shared" si="18"/>
        <v>12202.48</v>
      </c>
      <c r="E41" s="18">
        <f t="shared" si="18"/>
        <v>14015.917599999995</v>
      </c>
      <c r="F41" s="18">
        <f t="shared" si="18"/>
        <v>16099.338711999999</v>
      </c>
      <c r="G41" s="18">
        <f t="shared" si="18"/>
        <v>18492.997007439997</v>
      </c>
      <c r="H41" s="18">
        <f t="shared" si="18"/>
        <v>0</v>
      </c>
      <c r="I41" s="18">
        <f t="shared" si="18"/>
        <v>0</v>
      </c>
      <c r="J41" s="18">
        <f t="shared" si="18"/>
        <v>0</v>
      </c>
      <c r="K41" s="18">
        <f t="shared" si="18"/>
        <v>0</v>
      </c>
      <c r="L41" s="18">
        <f t="shared" si="18"/>
        <v>0</v>
      </c>
      <c r="M41" s="18">
        <f t="shared" si="18"/>
        <v>0</v>
      </c>
      <c r="N41" s="18">
        <f t="shared" si="18"/>
        <v>80684.733319439998</v>
      </c>
    </row>
    <row r="42" spans="1:14" x14ac:dyDescent="0.3">
      <c r="A42" s="16" t="s">
        <v>55</v>
      </c>
      <c r="B42" s="18">
        <f>B12-B33-B41</f>
        <v>11950</v>
      </c>
      <c r="C42" s="18">
        <f t="shared" ref="C42:N42" si="19">C12-C33-C41</f>
        <v>7559</v>
      </c>
      <c r="D42" s="18">
        <f t="shared" si="19"/>
        <v>16811.52</v>
      </c>
      <c r="E42" s="18">
        <f t="shared" si="19"/>
        <v>29963.38240000001</v>
      </c>
      <c r="F42" s="18">
        <f t="shared" si="19"/>
        <v>30129.406288000006</v>
      </c>
      <c r="G42" s="18">
        <f t="shared" si="19"/>
        <v>28807.059742560006</v>
      </c>
      <c r="H42" s="18">
        <f t="shared" si="19"/>
        <v>0</v>
      </c>
      <c r="I42" s="18">
        <f t="shared" si="19"/>
        <v>0</v>
      </c>
      <c r="J42" s="18">
        <f t="shared" si="19"/>
        <v>0</v>
      </c>
      <c r="K42" s="18">
        <f t="shared" si="19"/>
        <v>0</v>
      </c>
      <c r="L42" s="18">
        <f t="shared" si="19"/>
        <v>0</v>
      </c>
      <c r="M42" s="18">
        <f t="shared" si="19"/>
        <v>0</v>
      </c>
      <c r="N42" s="18">
        <f>N12-N33-N39</f>
        <v>202253.26668055999</v>
      </c>
    </row>
    <row r="43" spans="1:14" x14ac:dyDescent="0.3">
      <c r="A43" s="16" t="s">
        <v>56</v>
      </c>
      <c r="B43" s="19">
        <f>0.17*B42</f>
        <v>2031.5000000000002</v>
      </c>
      <c r="C43" s="19">
        <f t="shared" ref="C43:N43" si="20">0.17*C42</f>
        <v>1285.0300000000002</v>
      </c>
      <c r="D43" s="19">
        <f t="shared" si="20"/>
        <v>2857.9584000000004</v>
      </c>
      <c r="E43" s="19">
        <f t="shared" si="20"/>
        <v>5093.7750080000023</v>
      </c>
      <c r="F43" s="19">
        <f t="shared" si="20"/>
        <v>5121.9990689600018</v>
      </c>
      <c r="G43" s="19">
        <f t="shared" si="20"/>
        <v>4897.2001562352016</v>
      </c>
      <c r="H43" s="19">
        <f t="shared" si="20"/>
        <v>0</v>
      </c>
      <c r="I43" s="19">
        <f t="shared" si="20"/>
        <v>0</v>
      </c>
      <c r="J43" s="19">
        <f t="shared" si="20"/>
        <v>0</v>
      </c>
      <c r="K43" s="19">
        <f t="shared" si="20"/>
        <v>0</v>
      </c>
      <c r="L43" s="19">
        <f t="shared" si="20"/>
        <v>0</v>
      </c>
      <c r="M43" s="19">
        <f t="shared" si="20"/>
        <v>0</v>
      </c>
      <c r="N43" s="19">
        <f t="shared" si="20"/>
        <v>34383.0553356952</v>
      </c>
    </row>
    <row r="44" spans="1:14" x14ac:dyDescent="0.3">
      <c r="A44" s="16" t="s">
        <v>10</v>
      </c>
      <c r="B44" s="19">
        <f>B42-B43</f>
        <v>9918.5</v>
      </c>
      <c r="C44" s="19">
        <f t="shared" ref="C44:N44" si="21">C42-C43</f>
        <v>6273.9699999999993</v>
      </c>
      <c r="D44" s="19">
        <f t="shared" si="21"/>
        <v>13953.561600000001</v>
      </c>
      <c r="E44" s="19">
        <f t="shared" si="21"/>
        <v>24869.607392000005</v>
      </c>
      <c r="F44" s="19">
        <f t="shared" si="21"/>
        <v>25007.407219040004</v>
      </c>
      <c r="G44" s="19">
        <f t="shared" si="21"/>
        <v>23909.859586324805</v>
      </c>
      <c r="H44" s="19">
        <f t="shared" si="21"/>
        <v>0</v>
      </c>
      <c r="I44" s="19">
        <f t="shared" si="21"/>
        <v>0</v>
      </c>
      <c r="J44" s="19">
        <f t="shared" si="21"/>
        <v>0</v>
      </c>
      <c r="K44" s="19">
        <f t="shared" si="21"/>
        <v>0</v>
      </c>
      <c r="L44" s="19">
        <f t="shared" si="21"/>
        <v>0</v>
      </c>
      <c r="M44" s="19">
        <f t="shared" si="21"/>
        <v>0</v>
      </c>
      <c r="N44" s="19">
        <f t="shared" si="21"/>
        <v>167870.2113448648</v>
      </c>
    </row>
  </sheetData>
  <mergeCells count="2">
    <mergeCell ref="A1:N2"/>
    <mergeCell ref="A3:U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Yearly Profit &amp; Loss Statement</vt:lpstr>
      <vt:lpstr>Expenses for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Usman Tauqir</dc:creator>
  <cp:lastModifiedBy>HP</cp:lastModifiedBy>
  <dcterms:created xsi:type="dcterms:W3CDTF">2022-01-02T10:42:41Z</dcterms:created>
  <dcterms:modified xsi:type="dcterms:W3CDTF">2022-01-03T06:22:06Z</dcterms:modified>
</cp:coreProperties>
</file>